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其他单位" sheetId="3" r:id="rId1"/>
    <sheet name="防疫巡管员" sheetId="11" r:id="rId2"/>
    <sheet name="乡村公益性岗位" sheetId="20" r:id="rId3"/>
    <sheet name="乡镇街道" sheetId="21" r:id="rId4"/>
  </sheets>
  <definedNames>
    <definedName name="_xlnm._FilterDatabase" localSheetId="1" hidden="1">防疫巡管员!$A$3:$G$18</definedName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<sst xmlns="http://schemas.openxmlformats.org/spreadsheetml/2006/main" count="169" uniqueCount="98">
  <si>
    <t>广元市利州区2022年3月公益性岗位（单位）补贴公示表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</si>
  <si>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</si>
  <si>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</si>
  <si>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</si>
  <si>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</si>
  <si>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</si>
  <si>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1-3月社保补贴金额</t>
  </si>
  <si>
    <t>实际补贴金额</t>
  </si>
  <si>
    <t>负责人</t>
  </si>
  <si>
    <t>备注</t>
  </si>
  <si>
    <t>广元市利州区环境卫生事务中心</t>
  </si>
  <si>
    <t>戚晓东</t>
  </si>
  <si>
    <t>3月减少7人，补1-3月社保补贴</t>
  </si>
  <si>
    <t>广元市公安局利州区分局</t>
  </si>
  <si>
    <t>罗宏</t>
  </si>
  <si>
    <t>补1-3月社保补贴</t>
  </si>
  <si>
    <t>广元市万润人力资源服务有限公司</t>
  </si>
  <si>
    <t>李富海</t>
  </si>
  <si>
    <t>3月陈孝洪变更为赵立静，补1-3月社保补贴</t>
  </si>
  <si>
    <t>广元市利州区东坝片区零散工集散服务中心</t>
  </si>
  <si>
    <t>敬杨</t>
  </si>
  <si>
    <t>广元市利州区南河片区零散工集散服务中心</t>
  </si>
  <si>
    <t>陈思满</t>
  </si>
  <si>
    <t>广元市利州区八卦山公墓</t>
  </si>
  <si>
    <t>张震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</si>
  <si>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</si>
  <si>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</si>
  <si>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</si>
  <si>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</si>
  <si>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</si>
  <si>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</si>
  <si>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广元市利州区嘉陵街道上河街社区居民委员会（嘉陵片区零散工）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</si>
  <si>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</si>
  <si>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</si>
  <si>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</si>
  <si>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</si>
  <si>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</si>
  <si>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</si>
  <si>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</si>
  <si>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3月新增2人</t>
  </si>
  <si>
    <t>广元市利州区农业农村局（场镇保洁员）</t>
  </si>
  <si>
    <t>李依芮</t>
  </si>
  <si>
    <t>从3月起由农业农村局变更为乡村振兴局申报</t>
  </si>
  <si>
    <t>合计</t>
  </si>
  <si>
    <t>广元市利州区2022年3月防疫公益性岗位补贴公示表</t>
  </si>
  <si>
    <t xml:space="preserve">                                                                                                       单位：人、元</t>
  </si>
  <si>
    <t>补贴金额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</si>
  <si>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</si>
  <si>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</si>
  <si>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</si>
  <si>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</si>
  <si>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</si>
  <si>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</si>
  <si>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</si>
  <si>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</si>
  <si>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</si>
  <si>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</si>
  <si>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3新增2人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</si>
  <si>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</si>
  <si>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</si>
  <si>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</si>
  <si>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</si>
  <si>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</si>
  <si>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</si>
  <si>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</si>
  <si>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</si>
  <si>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</si>
  <si>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</si>
  <si>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</si>
  <si>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</si>
  <si>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</si>
  <si>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</si>
  <si>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</si>
  <si>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</si>
  <si>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</si>
  <si>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</si>
  <si>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广元市利州区2022年3月乡村公益性岗位补贴公示表</t>
  </si>
  <si>
    <t>意外伤害保险补贴</t>
  </si>
  <si>
    <t>补71人意外保险</t>
  </si>
  <si>
    <t>补51人意外保险</t>
  </si>
  <si>
    <t>利州区2022年1-3月（乡镇、街道）公益性岗位补贴公示表</t>
  </si>
  <si>
    <t xml:space="preserve">                                                                                               单位：人、元                             </t>
  </si>
  <si>
    <t>公益性岗位补贴金额</t>
  </si>
  <si>
    <t>实际补贴  金额</t>
  </si>
  <si>
    <t>联系人电话</t>
  </si>
  <si>
    <t>涉稳人员</t>
  </si>
  <si>
    <t>政府后勤保洁</t>
  </si>
  <si>
    <t>社区协理员</t>
  </si>
  <si>
    <t>信息联络员</t>
  </si>
  <si>
    <t>广元市利州人民政府区东坝街道办事处</t>
  </si>
  <si>
    <t>补5人2021年医保补差4304元，补6人1-3月社保补贴。</t>
  </si>
  <si>
    <t>广元市利州区河西街道办事处</t>
  </si>
  <si>
    <t>补2021年12月少拨付5850元，补5人1-3月社保补贴</t>
  </si>
  <si>
    <t>陈凤杰</t>
  </si>
  <si>
    <t>补3人2021年10-12月社保补贴。</t>
  </si>
  <si>
    <t>2月新增协理员2人</t>
  </si>
  <si>
    <t>广元市利州区河西街道办事处（去产能）</t>
  </si>
  <si>
    <t>合 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</si>
</sst>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新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20" borderId="10" applyNumberFormat="0" applyAlignment="0" applyProtection="0">
      <alignment vertical="center"/>
    </xf>
    <xf numFmtId="0" fontId="40" fillId="20" borderId="6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0" borderId="0"/>
    <xf numFmtId="0" fontId="34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0" borderId="0"/>
    <xf numFmtId="0" fontId="22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6" fillId="0" borderId="0"/>
    <xf numFmtId="0" fontId="0" fillId="0" borderId="0">
      <alignment vertical="center"/>
    </xf>
    <xf numFmtId="0" fontId="3" fillId="0" borderId="0"/>
    <xf numFmtId="0" fontId="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 applyBorder="1" applyAlignment="1">
      <alignment horizontal="left" vertical="center" wrapText="1"/>
    </xf>
    <xf numFmtId="0" fontId="3" fillId="0" borderId="0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0" fontId="6" fillId="0" borderId="2" xfId="60" applyNumberFormat="1" applyFont="1" applyFill="1" applyBorder="1" applyAlignment="1">
      <alignment horizontal="center" vertical="center" wrapText="1"/>
    </xf>
    <xf numFmtId="176" fontId="6" fillId="0" borderId="2" xfId="60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0" fontId="6" fillId="0" borderId="3" xfId="60" applyNumberFormat="1" applyFont="1" applyFill="1" applyBorder="1" applyAlignment="1">
      <alignment horizontal="center" vertical="center" wrapText="1"/>
    </xf>
    <xf numFmtId="176" fontId="6" fillId="0" borderId="3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left" vertical="center" wrapText="1"/>
    </xf>
    <xf numFmtId="177" fontId="10" fillId="0" borderId="1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177" fontId="3" fillId="0" borderId="1" xfId="60" applyNumberFormat="1" applyFont="1" applyFill="1" applyBorder="1" applyAlignment="1">
      <alignment horizontal="center" vertical="center" wrapText="1"/>
    </xf>
    <xf numFmtId="0" fontId="2" fillId="0" borderId="0" xfId="60" applyFont="1" applyFill="1" applyAlignment="1">
      <alignment horizontal="left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6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177" fontId="14" fillId="0" borderId="1" xfId="6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60" applyNumberFormat="1" applyFont="1" applyFill="1" applyBorder="1" applyAlignment="1">
      <alignment horizontal="center" vertical="center" wrapText="1"/>
    </xf>
    <xf numFmtId="0" fontId="16" fillId="0" borderId="1" xfId="6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16" sqref="L16"/>
    </sheetView>
  </sheetViews>
  <sheetFormatPr defaultColWidth="9" defaultRowHeight="13.5" outlineLevelCol="7"/>
  <cols>
    <col min="1" max="1" width="7.41666666666667" style="32" customWidth="1"/>
    <col min="2" max="2" width="43.125" customWidth="1"/>
    <col min="3" max="3" width="9.875" style="32" customWidth="1"/>
    <col min="4" max="4" width="16.125" style="32" customWidth="1"/>
    <col min="5" max="5" width="13.625" style="32" customWidth="1"/>
    <col min="6" max="6" width="9.375" style="32" customWidth="1"/>
    <col min="7" max="7" width="11.875" style="32" customWidth="1"/>
    <col min="8" max="8" width="21.875" style="65" customWidth="1"/>
  </cols>
  <sheetData>
    <row r="1" customFormat="1" ht="33" customHeight="1" spans="1:8">
      <c r="A1" s="66" t="s">
        <v>0</v>
      </c>
      <c r="B1" s="67"/>
      <c r="C1" s="66"/>
      <c r="D1" s="66"/>
      <c r="E1" s="66"/>
      <c r="F1" s="66"/>
      <c r="G1" s="66"/>
      <c r="H1" s="68"/>
    </row>
    <row r="2" customFormat="1" ht="22" customHeight="1" spans="1:8">
      <c r="A2" s="32" t="s">
        <v>1</v>
      </c>
      <c r="B2" s="32"/>
      <c r="C2" s="32"/>
      <c r="D2" s="32"/>
      <c r="E2" s="32"/>
      <c r="F2" s="32"/>
      <c r="G2" s="32"/>
      <c r="H2" s="69"/>
    </row>
    <row r="3" s="32" customFormat="1" ht="40" customHeight="1" spans="1:8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</row>
    <row r="4" s="60" customFormat="1" ht="27" customHeight="1" spans="1:8">
      <c r="A4" s="28">
        <v>1</v>
      </c>
      <c r="B4" s="49" t="s">
        <v>10</v>
      </c>
      <c r="C4" s="70">
        <f>138-5-7</f>
        <v>126</v>
      </c>
      <c r="D4" s="70">
        <v>207900</v>
      </c>
      <c r="E4" s="70">
        <v>421928</v>
      </c>
      <c r="F4" s="70">
        <v>629828</v>
      </c>
      <c r="G4" s="28" t="s">
        <v>11</v>
      </c>
      <c r="H4" s="71" t="s">
        <v>12</v>
      </c>
    </row>
    <row r="5" s="61" customFormat="1" ht="27" customHeight="1" spans="1:8">
      <c r="A5" s="28">
        <v>2</v>
      </c>
      <c r="B5" s="49" t="s">
        <v>13</v>
      </c>
      <c r="C5" s="70">
        <f>86+1+-1</f>
        <v>86</v>
      </c>
      <c r="D5" s="70">
        <v>141900</v>
      </c>
      <c r="E5" s="70">
        <v>280683</v>
      </c>
      <c r="F5" s="70">
        <v>422583</v>
      </c>
      <c r="G5" s="28" t="s">
        <v>14</v>
      </c>
      <c r="H5" s="71" t="s">
        <v>15</v>
      </c>
    </row>
    <row r="6" s="62" customFormat="1" ht="27" customHeight="1" spans="1:8">
      <c r="A6" s="28">
        <v>3</v>
      </c>
      <c r="B6" s="72" t="s">
        <v>16</v>
      </c>
      <c r="C6" s="73">
        <f>83-1</f>
        <v>82</v>
      </c>
      <c r="D6" s="73">
        <v>135300</v>
      </c>
      <c r="E6" s="73">
        <v>236421</v>
      </c>
      <c r="F6" s="73">
        <v>371721</v>
      </c>
      <c r="G6" s="74" t="s">
        <v>17</v>
      </c>
      <c r="H6" s="71" t="s">
        <v>18</v>
      </c>
    </row>
    <row r="7" s="63" customFormat="1" ht="27" customHeight="1" spans="1:8">
      <c r="A7" s="28">
        <v>4</v>
      </c>
      <c r="B7" s="75" t="s">
        <v>19</v>
      </c>
      <c r="C7" s="76">
        <v>2</v>
      </c>
      <c r="D7" s="76">
        <v>3300</v>
      </c>
      <c r="E7" s="76">
        <v>6375</v>
      </c>
      <c r="F7" s="76">
        <v>9675</v>
      </c>
      <c r="G7" s="77" t="s">
        <v>20</v>
      </c>
      <c r="H7" s="71" t="s">
        <v>15</v>
      </c>
    </row>
    <row r="8" s="63" customFormat="1" ht="27" customHeight="1" spans="1:8">
      <c r="A8" s="28">
        <v>5</v>
      </c>
      <c r="B8" s="75" t="s">
        <v>21</v>
      </c>
      <c r="C8" s="76">
        <v>4</v>
      </c>
      <c r="D8" s="76">
        <v>6600</v>
      </c>
      <c r="E8" s="76"/>
      <c r="F8" s="76">
        <v>6600</v>
      </c>
      <c r="G8" s="77" t="s">
        <v>22</v>
      </c>
      <c r="H8" s="71"/>
    </row>
    <row r="9" s="2" customFormat="1" ht="27" customHeight="1" spans="1:8">
      <c r="A9" s="28">
        <v>6</v>
      </c>
      <c r="B9" s="75" t="s">
        <v>23</v>
      </c>
      <c r="C9" s="76">
        <v>1</v>
      </c>
      <c r="D9" s="76">
        <v>1650</v>
      </c>
      <c r="E9" s="76"/>
      <c r="F9" s="76">
        <v>1650</v>
      </c>
      <c r="G9" s="77" t="s">
        <v>24</v>
      </c>
      <c r="H9" s="78"/>
    </row>
    <row r="10" s="2" customFormat="1" ht="27" customHeight="1" spans="1:8">
      <c r="A10" s="28">
        <v>7</v>
      </c>
      <c r="B10" s="75" t="s">
        <v>25</v>
      </c>
      <c r="C10" s="76">
        <v>2</v>
      </c>
      <c r="D10" s="76">
        <v>3300</v>
      </c>
      <c r="E10" s="76"/>
      <c r="F10" s="76">
        <v>3300</v>
      </c>
      <c r="G10" s="77" t="s">
        <v>26</v>
      </c>
      <c r="H10" s="78"/>
    </row>
    <row r="11" s="2" customFormat="1" ht="27" customHeight="1" spans="1:8">
      <c r="A11" s="28">
        <v>8</v>
      </c>
      <c r="B11" s="75" t="s">
        <v>27</v>
      </c>
      <c r="C11" s="76">
        <v>12</v>
      </c>
      <c r="D11" s="76">
        <v>19800</v>
      </c>
      <c r="E11" s="76"/>
      <c r="F11" s="76">
        <v>19800</v>
      </c>
      <c r="G11" s="77" t="s">
        <v>28</v>
      </c>
      <c r="H11" s="78"/>
    </row>
    <row r="12" s="2" customFormat="1" ht="27" customHeight="1" spans="1:8">
      <c r="A12" s="28">
        <v>9</v>
      </c>
      <c r="B12" s="72" t="s">
        <v>29</v>
      </c>
      <c r="C12" s="73">
        <v>1</v>
      </c>
      <c r="D12" s="73">
        <v>1650</v>
      </c>
      <c r="E12" s="73"/>
      <c r="F12" s="73">
        <v>1650</v>
      </c>
      <c r="G12" s="79" t="s">
        <v>30</v>
      </c>
      <c r="H12" s="80"/>
    </row>
    <row r="13" s="2" customFormat="1" ht="27" customHeight="1" spans="1:8">
      <c r="A13" s="28">
        <v>10</v>
      </c>
      <c r="B13" s="75" t="s">
        <v>31</v>
      </c>
      <c r="C13" s="76">
        <v>2</v>
      </c>
      <c r="D13" s="76">
        <v>3300</v>
      </c>
      <c r="E13" s="76"/>
      <c r="F13" s="76">
        <v>3300</v>
      </c>
      <c r="G13" s="77" t="s">
        <v>32</v>
      </c>
      <c r="H13" s="78"/>
    </row>
    <row r="14" s="2" customFormat="1" ht="27" customHeight="1" spans="1:8">
      <c r="A14" s="28">
        <v>11</v>
      </c>
      <c r="B14" s="75" t="s">
        <v>33</v>
      </c>
      <c r="C14" s="76">
        <v>1</v>
      </c>
      <c r="D14" s="76">
        <v>1650</v>
      </c>
      <c r="E14" s="76"/>
      <c r="F14" s="76">
        <v>1650</v>
      </c>
      <c r="G14" s="77" t="s">
        <v>34</v>
      </c>
      <c r="H14" s="78"/>
    </row>
    <row r="15" s="2" customFormat="1" ht="27" customHeight="1" spans="1:8">
      <c r="A15" s="28">
        <v>12</v>
      </c>
      <c r="B15" s="75" t="s">
        <v>35</v>
      </c>
      <c r="C15" s="76">
        <v>1</v>
      </c>
      <c r="D15" s="76">
        <v>1650</v>
      </c>
      <c r="E15" s="76"/>
      <c r="F15" s="76">
        <v>1650</v>
      </c>
      <c r="G15" s="77" t="s">
        <v>36</v>
      </c>
      <c r="H15" s="78"/>
    </row>
    <row r="16" s="2" customFormat="1" ht="27" customHeight="1" spans="1:8">
      <c r="A16" s="28">
        <v>13</v>
      </c>
      <c r="B16" s="78" t="s">
        <v>37</v>
      </c>
      <c r="C16" s="76">
        <v>2</v>
      </c>
      <c r="D16" s="76">
        <v>3300</v>
      </c>
      <c r="E16" s="76"/>
      <c r="F16" s="76">
        <v>3300</v>
      </c>
      <c r="G16" s="81" t="s">
        <v>38</v>
      </c>
      <c r="H16" s="71" t="s">
        <v>39</v>
      </c>
    </row>
    <row r="17" s="64" customFormat="1" ht="27" customHeight="1" spans="1:8">
      <c r="A17" s="28">
        <v>14</v>
      </c>
      <c r="B17" s="49" t="s">
        <v>40</v>
      </c>
      <c r="C17" s="73">
        <v>89</v>
      </c>
      <c r="D17" s="73">
        <v>89000</v>
      </c>
      <c r="E17" s="73"/>
      <c r="F17" s="73">
        <v>89000</v>
      </c>
      <c r="G17" s="28" t="s">
        <v>41</v>
      </c>
      <c r="H17" s="71" t="s">
        <v>42</v>
      </c>
    </row>
    <row r="18" s="2" customFormat="1" ht="32" customHeight="1" spans="1:8">
      <c r="A18" s="82" t="s">
        <v>43</v>
      </c>
      <c r="B18" s="83"/>
      <c r="C18" s="76">
        <f>SUM(C4:C17)</f>
        <v>411</v>
      </c>
      <c r="D18" s="76">
        <v>620300</v>
      </c>
      <c r="E18" s="76">
        <v>945407</v>
      </c>
      <c r="F18" s="76">
        <v>1565707</v>
      </c>
      <c r="G18" s="77"/>
      <c r="H18" s="84"/>
    </row>
  </sheetData>
  <mergeCells count="3">
    <mergeCell ref="A1:H1"/>
    <mergeCell ref="A2:H2"/>
    <mergeCell ref="A18:B18"/>
  </mergeCells>
  <pageMargins left="0.700694444444445" right="0.700694444444445" top="0.511805555555556" bottom="0.5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23" sqref="C23"/>
    </sheetView>
  </sheetViews>
  <sheetFormatPr defaultColWidth="9" defaultRowHeight="13.5" outlineLevelCol="6"/>
  <cols>
    <col min="1" max="1" width="6.125" customWidth="1"/>
    <col min="2" max="2" width="40.95" style="2" customWidth="1"/>
    <col min="3" max="5" width="21.875" customWidth="1"/>
    <col min="6" max="6" width="15.4583333333333" customWidth="1"/>
  </cols>
  <sheetData>
    <row r="1" ht="30" customHeight="1" spans="1:6">
      <c r="A1" s="34" t="s">
        <v>44</v>
      </c>
      <c r="B1" s="35"/>
      <c r="C1" s="34"/>
      <c r="D1" s="36"/>
      <c r="E1" s="34"/>
      <c r="F1" s="34"/>
    </row>
    <row r="2" ht="21" customHeight="1" spans="1:6">
      <c r="A2" s="37" t="s">
        <v>45</v>
      </c>
      <c r="B2" s="38"/>
      <c r="C2" s="37"/>
      <c r="D2" s="39"/>
      <c r="E2" s="37"/>
      <c r="F2" s="37"/>
    </row>
    <row r="3" s="52" customFormat="1" ht="30" customHeight="1" spans="1:6">
      <c r="A3" s="55" t="s">
        <v>2</v>
      </c>
      <c r="B3" s="55" t="s">
        <v>3</v>
      </c>
      <c r="C3" s="6" t="s">
        <v>4</v>
      </c>
      <c r="D3" s="56" t="s">
        <v>46</v>
      </c>
      <c r="E3" s="55" t="s">
        <v>8</v>
      </c>
      <c r="F3" s="55" t="s">
        <v>9</v>
      </c>
    </row>
    <row r="4" s="53" customFormat="1" ht="24" customHeight="1" spans="1:6">
      <c r="A4" s="43">
        <v>1</v>
      </c>
      <c r="B4" s="57" t="s">
        <v>47</v>
      </c>
      <c r="C4" s="43">
        <v>85</v>
      </c>
      <c r="D4" s="28">
        <f>C4*1000</f>
        <v>85000</v>
      </c>
      <c r="E4" s="20" t="s">
        <v>48</v>
      </c>
      <c r="F4" s="28"/>
    </row>
    <row r="5" s="53" customFormat="1" ht="24" customHeight="1" spans="1:6">
      <c r="A5" s="43">
        <v>2</v>
      </c>
      <c r="B5" s="57" t="s">
        <v>49</v>
      </c>
      <c r="C5" s="43">
        <v>42</v>
      </c>
      <c r="D5" s="28">
        <f t="shared" ref="D5:D17" si="0">C5*1000</f>
        <v>42000</v>
      </c>
      <c r="E5" s="28" t="s">
        <v>50</v>
      </c>
      <c r="F5" s="28"/>
    </row>
    <row r="6" s="54" customFormat="1" ht="24" customHeight="1" spans="1:7">
      <c r="A6" s="43">
        <v>3</v>
      </c>
      <c r="B6" s="57" t="s">
        <v>51</v>
      </c>
      <c r="C6" s="43">
        <v>23</v>
      </c>
      <c r="D6" s="28">
        <f t="shared" si="0"/>
        <v>23000</v>
      </c>
      <c r="E6" s="20" t="s">
        <v>52</v>
      </c>
      <c r="F6" s="28"/>
      <c r="G6" s="53"/>
    </row>
    <row r="7" s="54" customFormat="1" ht="24" customHeight="1" spans="1:7">
      <c r="A7" s="43">
        <v>4</v>
      </c>
      <c r="B7" s="57" t="s">
        <v>53</v>
      </c>
      <c r="C7" s="43">
        <v>24</v>
      </c>
      <c r="D7" s="28">
        <f t="shared" si="0"/>
        <v>24000</v>
      </c>
      <c r="E7" s="20" t="s">
        <v>54</v>
      </c>
      <c r="F7" s="28"/>
      <c r="G7" s="53"/>
    </row>
    <row r="8" s="54" customFormat="1" ht="24" customHeight="1" spans="1:7">
      <c r="A8" s="43">
        <v>5</v>
      </c>
      <c r="B8" s="57" t="s">
        <v>55</v>
      </c>
      <c r="C8" s="43">
        <v>54</v>
      </c>
      <c r="D8" s="28">
        <f t="shared" si="0"/>
        <v>54000</v>
      </c>
      <c r="E8" s="20" t="s">
        <v>56</v>
      </c>
      <c r="F8" s="28" t="s">
        <v>57</v>
      </c>
      <c r="G8" s="53"/>
    </row>
    <row r="9" s="54" customFormat="1" ht="24" customHeight="1" spans="1:7">
      <c r="A9" s="43">
        <v>6</v>
      </c>
      <c r="B9" s="57" t="s">
        <v>58</v>
      </c>
      <c r="C9" s="43">
        <v>26</v>
      </c>
      <c r="D9" s="28">
        <f t="shared" si="0"/>
        <v>26000</v>
      </c>
      <c r="E9" s="53" t="s">
        <v>59</v>
      </c>
      <c r="F9" s="49"/>
      <c r="G9" s="53"/>
    </row>
    <row r="10" s="54" customFormat="1" ht="24" customHeight="1" spans="1:7">
      <c r="A10" s="43">
        <v>7</v>
      </c>
      <c r="B10" s="49" t="s">
        <v>60</v>
      </c>
      <c r="C10" s="43">
        <v>12</v>
      </c>
      <c r="D10" s="28">
        <f t="shared" si="0"/>
        <v>12000</v>
      </c>
      <c r="E10" s="28" t="s">
        <v>61</v>
      </c>
      <c r="F10" s="28"/>
      <c r="G10" s="53"/>
    </row>
    <row r="11" s="54" customFormat="1" ht="24" customHeight="1" spans="1:7">
      <c r="A11" s="43">
        <v>8</v>
      </c>
      <c r="B11" s="57" t="s">
        <v>62</v>
      </c>
      <c r="C11" s="43">
        <v>8</v>
      </c>
      <c r="D11" s="28">
        <f t="shared" si="0"/>
        <v>8000</v>
      </c>
      <c r="E11" s="20" t="s">
        <v>63</v>
      </c>
      <c r="F11" s="28"/>
      <c r="G11" s="53"/>
    </row>
    <row r="12" s="54" customFormat="1" ht="24" customHeight="1" spans="1:7">
      <c r="A12" s="43">
        <v>9</v>
      </c>
      <c r="B12" s="57" t="s">
        <v>64</v>
      </c>
      <c r="C12" s="43">
        <v>5</v>
      </c>
      <c r="D12" s="28">
        <f t="shared" si="0"/>
        <v>5000</v>
      </c>
      <c r="E12" s="20" t="s">
        <v>65</v>
      </c>
      <c r="F12" s="28"/>
      <c r="G12" s="53"/>
    </row>
    <row r="13" s="54" customFormat="1" ht="24" customHeight="1" spans="1:7">
      <c r="A13" s="43">
        <v>10</v>
      </c>
      <c r="B13" s="57" t="s">
        <v>66</v>
      </c>
      <c r="C13" s="43">
        <v>43</v>
      </c>
      <c r="D13" s="28">
        <f t="shared" si="0"/>
        <v>43000</v>
      </c>
      <c r="E13" s="20" t="s">
        <v>67</v>
      </c>
      <c r="F13" s="18"/>
      <c r="G13" s="53"/>
    </row>
    <row r="14" s="54" customFormat="1" ht="24" customHeight="1" spans="1:7">
      <c r="A14" s="43">
        <v>11</v>
      </c>
      <c r="B14" s="57" t="s">
        <v>68</v>
      </c>
      <c r="C14" s="43">
        <v>8</v>
      </c>
      <c r="D14" s="28">
        <f t="shared" si="0"/>
        <v>8000</v>
      </c>
      <c r="E14" s="20" t="s">
        <v>69</v>
      </c>
      <c r="F14" s="28"/>
      <c r="G14" s="53"/>
    </row>
    <row r="15" s="54" customFormat="1" ht="24" customHeight="1" spans="1:7">
      <c r="A15" s="43">
        <v>12</v>
      </c>
      <c r="B15" s="57" t="s">
        <v>70</v>
      </c>
      <c r="C15" s="43">
        <v>5</v>
      </c>
      <c r="D15" s="28">
        <f t="shared" si="0"/>
        <v>5000</v>
      </c>
      <c r="E15" s="20" t="s">
        <v>71</v>
      </c>
      <c r="F15" s="58"/>
      <c r="G15" s="53"/>
    </row>
    <row r="16" s="54" customFormat="1" ht="24" customHeight="1" spans="1:7">
      <c r="A16" s="43">
        <v>13</v>
      </c>
      <c r="B16" s="57" t="s">
        <v>72</v>
      </c>
      <c r="C16" s="43">
        <v>5</v>
      </c>
      <c r="D16" s="28">
        <f t="shared" si="0"/>
        <v>5000</v>
      </c>
      <c r="E16" s="59" t="s">
        <v>73</v>
      </c>
      <c r="F16" s="28"/>
      <c r="G16" s="53"/>
    </row>
    <row r="17" s="54" customFormat="1" ht="24" customHeight="1" spans="1:7">
      <c r="A17" s="59">
        <v>14</v>
      </c>
      <c r="B17" s="57" t="s">
        <v>74</v>
      </c>
      <c r="C17" s="59">
        <v>1</v>
      </c>
      <c r="D17" s="59">
        <f t="shared" si="0"/>
        <v>1000</v>
      </c>
      <c r="E17" s="59" t="s">
        <v>75</v>
      </c>
      <c r="F17" s="28"/>
      <c r="G17" s="53"/>
    </row>
    <row r="18" ht="24" customHeight="1" spans="1:6">
      <c r="A18" s="43" t="s">
        <v>43</v>
      </c>
      <c r="B18" s="50"/>
      <c r="C18" s="43">
        <f>SUM(C4:C17)</f>
        <v>341</v>
      </c>
      <c r="D18" s="28">
        <f>SUM(D4:D17)</f>
        <v>341000</v>
      </c>
      <c r="E18" s="51"/>
      <c r="F18" s="28"/>
    </row>
  </sheetData>
  <mergeCells count="2">
    <mergeCell ref="A1:F1"/>
    <mergeCell ref="A2:F2"/>
  </mergeCells>
  <pageMargins left="0.751388888888889" right="0.751388888888889" top="0.786805555555556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A1:G1"/>
    </sheetView>
  </sheetViews>
  <sheetFormatPr defaultColWidth="9" defaultRowHeight="13.5" outlineLevelCol="6"/>
  <cols>
    <col min="1" max="1" width="12.625" customWidth="1"/>
    <col min="2" max="2" width="39.1" style="2" customWidth="1"/>
    <col min="3" max="3" width="15.5" customWidth="1"/>
    <col min="4" max="4" width="11.5333333333333" customWidth="1"/>
    <col min="5" max="5" width="16.2166666666667" customWidth="1"/>
    <col min="6" max="6" width="13.1583333333333" customWidth="1"/>
    <col min="7" max="7" width="20.4333333333333" customWidth="1"/>
  </cols>
  <sheetData>
    <row r="1" ht="38" customHeight="1" spans="1:7">
      <c r="A1" s="34" t="s">
        <v>76</v>
      </c>
      <c r="B1" s="35"/>
      <c r="C1" s="34"/>
      <c r="D1" s="34"/>
      <c r="E1" s="36"/>
      <c r="F1" s="34"/>
      <c r="G1" s="34"/>
    </row>
    <row r="2" ht="16" customHeight="1" spans="1:7">
      <c r="A2" s="37" t="s">
        <v>45</v>
      </c>
      <c r="B2" s="38"/>
      <c r="C2" s="37"/>
      <c r="D2" s="37"/>
      <c r="E2" s="39"/>
      <c r="F2" s="37"/>
      <c r="G2" s="37"/>
    </row>
    <row r="3" s="32" customFormat="1" ht="51" customHeight="1" spans="1:7">
      <c r="A3" s="40" t="s">
        <v>2</v>
      </c>
      <c r="B3" s="40" t="s">
        <v>3</v>
      </c>
      <c r="C3" s="41" t="s">
        <v>4</v>
      </c>
      <c r="D3" s="42" t="s">
        <v>77</v>
      </c>
      <c r="E3" s="42" t="s">
        <v>46</v>
      </c>
      <c r="F3" s="40" t="s">
        <v>8</v>
      </c>
      <c r="G3" s="40" t="s">
        <v>9</v>
      </c>
    </row>
    <row r="4" s="33" customFormat="1" ht="27" customHeight="1" spans="1:7">
      <c r="A4" s="43">
        <v>1</v>
      </c>
      <c r="B4" s="44" t="s">
        <v>51</v>
      </c>
      <c r="C4" s="45">
        <v>6</v>
      </c>
      <c r="D4" s="28"/>
      <c r="E4" s="28">
        <v>3000</v>
      </c>
      <c r="F4" s="46" t="s">
        <v>52</v>
      </c>
      <c r="G4" s="28"/>
    </row>
    <row r="5" s="33" customFormat="1" ht="27" customHeight="1" spans="1:7">
      <c r="A5" s="43">
        <v>2</v>
      </c>
      <c r="B5" s="44" t="s">
        <v>53</v>
      </c>
      <c r="C5" s="45">
        <v>15</v>
      </c>
      <c r="D5" s="47"/>
      <c r="E5" s="28">
        <v>7500</v>
      </c>
      <c r="F5" s="46" t="s">
        <v>54</v>
      </c>
      <c r="G5" s="28"/>
    </row>
    <row r="6" s="33" customFormat="1" ht="27" customHeight="1" spans="1:7">
      <c r="A6" s="43">
        <v>3</v>
      </c>
      <c r="B6" s="44" t="s">
        <v>55</v>
      </c>
      <c r="C6" s="45">
        <v>28</v>
      </c>
      <c r="D6" s="47"/>
      <c r="E6" s="28">
        <v>14000</v>
      </c>
      <c r="F6" s="46" t="s">
        <v>56</v>
      </c>
      <c r="G6" s="28"/>
    </row>
    <row r="7" s="33" customFormat="1" ht="27" customHeight="1" spans="1:7">
      <c r="A7" s="43">
        <v>4</v>
      </c>
      <c r="B7" s="44" t="s">
        <v>58</v>
      </c>
      <c r="C7" s="45">
        <v>14</v>
      </c>
      <c r="D7" s="47"/>
      <c r="E7" s="28">
        <v>7000</v>
      </c>
      <c r="F7" s="48" t="s">
        <v>59</v>
      </c>
      <c r="G7" s="43"/>
    </row>
    <row r="8" s="33" customFormat="1" ht="27" customHeight="1" spans="1:7">
      <c r="A8" s="43">
        <v>5</v>
      </c>
      <c r="B8" s="49" t="s">
        <v>60</v>
      </c>
      <c r="C8" s="45">
        <v>4</v>
      </c>
      <c r="D8" s="47"/>
      <c r="E8" s="28">
        <v>2000</v>
      </c>
      <c r="F8" s="28" t="s">
        <v>61</v>
      </c>
      <c r="G8" s="28"/>
    </row>
    <row r="9" s="33" customFormat="1" ht="27" customHeight="1" spans="1:7">
      <c r="A9" s="43">
        <v>6</v>
      </c>
      <c r="B9" s="44" t="s">
        <v>62</v>
      </c>
      <c r="C9" s="45">
        <v>71</v>
      </c>
      <c r="D9" s="47">
        <v>7100</v>
      </c>
      <c r="E9" s="28">
        <v>42600</v>
      </c>
      <c r="F9" s="46" t="s">
        <v>63</v>
      </c>
      <c r="G9" s="28" t="s">
        <v>78</v>
      </c>
    </row>
    <row r="10" s="33" customFormat="1" ht="27" customHeight="1" spans="1:7">
      <c r="A10" s="43">
        <v>7</v>
      </c>
      <c r="B10" s="44" t="s">
        <v>64</v>
      </c>
      <c r="C10" s="45">
        <v>95</v>
      </c>
      <c r="D10" s="47"/>
      <c r="E10" s="28">
        <v>47500</v>
      </c>
      <c r="F10" s="46" t="s">
        <v>65</v>
      </c>
      <c r="G10" s="43"/>
    </row>
    <row r="11" s="33" customFormat="1" ht="27" customHeight="1" spans="1:7">
      <c r="A11" s="43">
        <v>8</v>
      </c>
      <c r="B11" s="44" t="s">
        <v>66</v>
      </c>
      <c r="C11" s="45">
        <v>82</v>
      </c>
      <c r="D11" s="47"/>
      <c r="E11" s="28">
        <v>41000</v>
      </c>
      <c r="F11" s="46" t="s">
        <v>67</v>
      </c>
      <c r="G11" s="43"/>
    </row>
    <row r="12" s="33" customFormat="1" ht="27" customHeight="1" spans="1:7">
      <c r="A12" s="43">
        <v>9</v>
      </c>
      <c r="B12" s="44" t="s">
        <v>68</v>
      </c>
      <c r="C12" s="45">
        <v>60</v>
      </c>
      <c r="D12" s="47"/>
      <c r="E12" s="28">
        <v>30000</v>
      </c>
      <c r="F12" s="46" t="s">
        <v>69</v>
      </c>
      <c r="G12" s="28"/>
    </row>
    <row r="13" s="33" customFormat="1" ht="27" customHeight="1" spans="1:7">
      <c r="A13" s="43">
        <v>10</v>
      </c>
      <c r="B13" s="44" t="s">
        <v>70</v>
      </c>
      <c r="C13" s="45">
        <v>51</v>
      </c>
      <c r="D13" s="47">
        <v>5100</v>
      </c>
      <c r="E13" s="28">
        <v>30600</v>
      </c>
      <c r="F13" s="46" t="s">
        <v>71</v>
      </c>
      <c r="G13" s="28" t="s">
        <v>79</v>
      </c>
    </row>
    <row r="14" s="33" customFormat="1" ht="27" customHeight="1" spans="1:7">
      <c r="A14" s="43">
        <v>11</v>
      </c>
      <c r="B14" s="44" t="s">
        <v>72</v>
      </c>
      <c r="C14" s="45">
        <v>37</v>
      </c>
      <c r="D14" s="47"/>
      <c r="E14" s="28">
        <v>18500</v>
      </c>
      <c r="F14" s="46" t="s">
        <v>73</v>
      </c>
      <c r="G14" s="28"/>
    </row>
    <row r="15" s="33" customFormat="1" ht="27" customHeight="1" spans="1:7">
      <c r="A15" s="43">
        <v>12</v>
      </c>
      <c r="B15" s="44" t="s">
        <v>74</v>
      </c>
      <c r="C15" s="45">
        <v>50</v>
      </c>
      <c r="D15" s="47"/>
      <c r="E15" s="28">
        <v>25000</v>
      </c>
      <c r="F15" s="46" t="s">
        <v>75</v>
      </c>
      <c r="G15" s="28"/>
    </row>
    <row r="16" s="33" customFormat="1" ht="27" customHeight="1" spans="1:7">
      <c r="A16" s="43" t="s">
        <v>43</v>
      </c>
      <c r="B16" s="50"/>
      <c r="C16" s="43">
        <v>513</v>
      </c>
      <c r="D16" s="45">
        <f>SUM(D4:D15)</f>
        <v>12200</v>
      </c>
      <c r="E16" s="43">
        <v>268700</v>
      </c>
      <c r="F16" s="51"/>
      <c r="G16" s="28"/>
    </row>
  </sheetData>
  <mergeCells count="2">
    <mergeCell ref="A1:G1"/>
    <mergeCell ref="A2:G2"/>
  </mergeCells>
  <pageMargins left="0.751388888888889" right="0.944444444444444" top="0.66875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7" workbookViewId="0">
      <selection activeCell="H5" sqref="H5"/>
    </sheetView>
  </sheetViews>
  <sheetFormatPr defaultColWidth="9" defaultRowHeight="13.5"/>
  <cols>
    <col min="1" max="1" width="7.13333333333333" customWidth="1"/>
    <col min="2" max="2" width="25.7666666666667" customWidth="1"/>
    <col min="3" max="3" width="5.19166666666667" customWidth="1"/>
    <col min="4" max="6" width="6.25" customWidth="1"/>
    <col min="7" max="7" width="11.5583333333333" customWidth="1"/>
    <col min="8" max="8" width="9.13333333333333" customWidth="1"/>
    <col min="9" max="9" width="10.7916666666667" customWidth="1"/>
    <col min="11" max="11" width="13.2833333333333" customWidth="1"/>
    <col min="12" max="12" width="20.85" style="2" customWidth="1"/>
  </cols>
  <sheetData>
    <row r="1" customFormat="1" ht="27" spans="1:12">
      <c r="A1" s="3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22"/>
    </row>
    <row r="2" customFormat="1" ht="14.25" spans="1:12">
      <c r="A2" s="4" t="s">
        <v>81</v>
      </c>
      <c r="B2" s="4"/>
      <c r="C2" s="5"/>
      <c r="D2" s="5"/>
      <c r="E2" s="5"/>
      <c r="F2" s="5"/>
      <c r="G2" s="5"/>
      <c r="H2" s="5"/>
      <c r="I2" s="5"/>
      <c r="J2" s="4"/>
      <c r="K2" s="4"/>
      <c r="L2" s="4"/>
    </row>
    <row r="3" customFormat="1" spans="1:12">
      <c r="A3" s="6" t="s">
        <v>2</v>
      </c>
      <c r="B3" s="6" t="s">
        <v>3</v>
      </c>
      <c r="C3" s="7" t="s">
        <v>4</v>
      </c>
      <c r="D3" s="7"/>
      <c r="E3" s="7"/>
      <c r="F3" s="7"/>
      <c r="G3" s="8" t="s">
        <v>82</v>
      </c>
      <c r="H3" s="9" t="s">
        <v>6</v>
      </c>
      <c r="I3" s="9" t="s">
        <v>83</v>
      </c>
      <c r="J3" s="23" t="s">
        <v>8</v>
      </c>
      <c r="K3" s="23" t="s">
        <v>84</v>
      </c>
      <c r="L3" s="24" t="s">
        <v>9</v>
      </c>
    </row>
    <row r="4" customFormat="1" ht="48" customHeight="1" spans="1:12">
      <c r="A4" s="6"/>
      <c r="B4" s="6"/>
      <c r="C4" s="10" t="s">
        <v>85</v>
      </c>
      <c r="D4" s="11" t="s">
        <v>86</v>
      </c>
      <c r="E4" s="11" t="s">
        <v>87</v>
      </c>
      <c r="F4" s="11" t="s">
        <v>88</v>
      </c>
      <c r="G4" s="12"/>
      <c r="H4" s="13"/>
      <c r="I4" s="13"/>
      <c r="J4" s="23"/>
      <c r="K4" s="25"/>
      <c r="L4" s="24"/>
    </row>
    <row r="5" s="1" customFormat="1" ht="38" customHeight="1" spans="1:12">
      <c r="A5" s="14">
        <v>1</v>
      </c>
      <c r="B5" s="15" t="s">
        <v>89</v>
      </c>
      <c r="C5" s="16">
        <v>4</v>
      </c>
      <c r="D5" s="16">
        <v>3</v>
      </c>
      <c r="E5" s="16">
        <v>28</v>
      </c>
      <c r="F5" s="16"/>
      <c r="G5" s="16">
        <f t="shared" ref="G5:G10" si="0">C5*1450*3+D5*1000*3+E5*1000*3+F5*3*1000</f>
        <v>110400</v>
      </c>
      <c r="H5" s="16"/>
      <c r="I5" s="16">
        <f t="shared" ref="I5:I19" si="1">G5+H5</f>
        <v>110400</v>
      </c>
      <c r="J5" s="20" t="s">
        <v>48</v>
      </c>
      <c r="K5" s="26">
        <v>13881210516</v>
      </c>
      <c r="L5" s="27"/>
    </row>
    <row r="6" s="1" customFormat="1" ht="38" customHeight="1" spans="1:12">
      <c r="A6" s="14">
        <v>2</v>
      </c>
      <c r="B6" s="15" t="s">
        <v>49</v>
      </c>
      <c r="C6" s="16">
        <v>4</v>
      </c>
      <c r="D6" s="16">
        <v>4</v>
      </c>
      <c r="E6" s="16">
        <v>15</v>
      </c>
      <c r="F6" s="16"/>
      <c r="G6" s="16">
        <f t="shared" si="0"/>
        <v>74400</v>
      </c>
      <c r="H6" s="16">
        <f>19130+4304</f>
        <v>23434</v>
      </c>
      <c r="I6" s="16">
        <f t="shared" si="1"/>
        <v>97834</v>
      </c>
      <c r="J6" s="28" t="s">
        <v>50</v>
      </c>
      <c r="K6" s="19">
        <v>18508395157</v>
      </c>
      <c r="L6" s="27" t="s">
        <v>90</v>
      </c>
    </row>
    <row r="7" s="1" customFormat="1" ht="38" customHeight="1" spans="1:12">
      <c r="A7" s="14">
        <v>3</v>
      </c>
      <c r="B7" s="15" t="s">
        <v>51</v>
      </c>
      <c r="C7" s="16"/>
      <c r="D7" s="16">
        <v>12</v>
      </c>
      <c r="E7" s="16">
        <v>11</v>
      </c>
      <c r="F7" s="16">
        <v>3</v>
      </c>
      <c r="G7" s="16">
        <f t="shared" si="0"/>
        <v>78000</v>
      </c>
      <c r="H7" s="16"/>
      <c r="I7" s="16">
        <f t="shared" si="1"/>
        <v>78000</v>
      </c>
      <c r="J7" s="20" t="s">
        <v>52</v>
      </c>
      <c r="K7" s="26">
        <v>13981299803</v>
      </c>
      <c r="L7" s="27"/>
    </row>
    <row r="8" s="1" customFormat="1" ht="38" customHeight="1" spans="1:12">
      <c r="A8" s="14">
        <v>4</v>
      </c>
      <c r="B8" s="15" t="s">
        <v>91</v>
      </c>
      <c r="C8" s="16"/>
      <c r="D8" s="16"/>
      <c r="E8" s="16">
        <v>28</v>
      </c>
      <c r="F8" s="16">
        <v>4</v>
      </c>
      <c r="G8" s="16">
        <f t="shared" si="0"/>
        <v>96000</v>
      </c>
      <c r="H8" s="16"/>
      <c r="I8" s="16">
        <f t="shared" si="1"/>
        <v>96000</v>
      </c>
      <c r="J8" s="20" t="s">
        <v>54</v>
      </c>
      <c r="K8" s="26">
        <v>18508395157</v>
      </c>
      <c r="L8" s="27"/>
    </row>
    <row r="9" s="1" customFormat="1" ht="38" customHeight="1" spans="1:12">
      <c r="A9" s="14">
        <v>5</v>
      </c>
      <c r="B9" s="15" t="s">
        <v>55</v>
      </c>
      <c r="C9" s="16">
        <v>4</v>
      </c>
      <c r="D9" s="16">
        <v>2</v>
      </c>
      <c r="E9" s="16">
        <v>27</v>
      </c>
      <c r="F9" s="16">
        <v>9</v>
      </c>
      <c r="G9" s="16">
        <f t="shared" si="0"/>
        <v>131400</v>
      </c>
      <c r="H9" s="17"/>
      <c r="I9" s="16">
        <f t="shared" si="1"/>
        <v>131400</v>
      </c>
      <c r="J9" s="20" t="s">
        <v>56</v>
      </c>
      <c r="K9" s="26">
        <v>13981270238</v>
      </c>
      <c r="L9" s="27"/>
    </row>
    <row r="10" s="1" customFormat="1" ht="38" customHeight="1" spans="1:12">
      <c r="A10" s="14">
        <v>6</v>
      </c>
      <c r="B10" s="15" t="s">
        <v>58</v>
      </c>
      <c r="C10" s="16">
        <v>5</v>
      </c>
      <c r="D10" s="16">
        <v>5</v>
      </c>
      <c r="E10" s="16">
        <v>9</v>
      </c>
      <c r="F10" s="16">
        <v>1</v>
      </c>
      <c r="G10" s="16">
        <f t="shared" si="0"/>
        <v>66750</v>
      </c>
      <c r="H10" s="16">
        <f>5850+15942</f>
        <v>21792</v>
      </c>
      <c r="I10" s="16">
        <f t="shared" si="1"/>
        <v>88542</v>
      </c>
      <c r="J10" s="29" t="s">
        <v>59</v>
      </c>
      <c r="K10" s="26">
        <v>13981299619</v>
      </c>
      <c r="L10" s="27" t="s">
        <v>92</v>
      </c>
    </row>
    <row r="11" s="1" customFormat="1" ht="38" customHeight="1" spans="1:12">
      <c r="A11" s="14">
        <v>7</v>
      </c>
      <c r="B11" s="18" t="s">
        <v>60</v>
      </c>
      <c r="C11" s="19"/>
      <c r="D11" s="19">
        <v>3</v>
      </c>
      <c r="E11" s="19">
        <v>8</v>
      </c>
      <c r="F11" s="19">
        <v>2</v>
      </c>
      <c r="G11" s="16">
        <f>C11*1450*3+D11*1650*3+E11*1000*3+F11*3*1000</f>
        <v>44850</v>
      </c>
      <c r="H11" s="19">
        <v>8572</v>
      </c>
      <c r="I11" s="16">
        <f t="shared" si="1"/>
        <v>53422</v>
      </c>
      <c r="J11" s="28" t="s">
        <v>93</v>
      </c>
      <c r="K11" s="19">
        <v>13881221222</v>
      </c>
      <c r="L11" s="27" t="s">
        <v>94</v>
      </c>
    </row>
    <row r="12" s="1" customFormat="1" ht="30" customHeight="1" spans="1:12">
      <c r="A12" s="14">
        <v>8</v>
      </c>
      <c r="B12" s="15" t="s">
        <v>62</v>
      </c>
      <c r="C12" s="16"/>
      <c r="D12" s="16"/>
      <c r="E12" s="16">
        <v>4</v>
      </c>
      <c r="F12" s="16">
        <v>12</v>
      </c>
      <c r="G12" s="16">
        <f t="shared" ref="G12:G18" si="2">C12*1450*3+D12*1000*3+E12*1000*3+F12*3*1000</f>
        <v>48000</v>
      </c>
      <c r="H12" s="16"/>
      <c r="I12" s="16">
        <f t="shared" si="1"/>
        <v>48000</v>
      </c>
      <c r="J12" s="20" t="s">
        <v>63</v>
      </c>
      <c r="K12" s="26">
        <v>13981209237</v>
      </c>
      <c r="L12" s="27"/>
    </row>
    <row r="13" s="1" customFormat="1" ht="30" customHeight="1" spans="1:12">
      <c r="A13" s="14">
        <v>9</v>
      </c>
      <c r="B13" s="15" t="s">
        <v>66</v>
      </c>
      <c r="C13" s="16">
        <v>1</v>
      </c>
      <c r="D13" s="16">
        <v>2</v>
      </c>
      <c r="E13" s="16">
        <v>14</v>
      </c>
      <c r="F13" s="16">
        <v>19</v>
      </c>
      <c r="G13" s="16">
        <f>C13*1450*3+D13*1000*3+E13*1000*3+F13*3*1000-7000</f>
        <v>102350</v>
      </c>
      <c r="H13" s="16"/>
      <c r="I13" s="16">
        <f t="shared" si="1"/>
        <v>102350</v>
      </c>
      <c r="J13" s="20" t="s">
        <v>67</v>
      </c>
      <c r="K13" s="26">
        <v>18981295068</v>
      </c>
      <c r="L13" s="27"/>
    </row>
    <row r="14" s="1" customFormat="1" ht="36" customHeight="1" spans="1:12">
      <c r="A14" s="14">
        <v>10</v>
      </c>
      <c r="B14" s="15" t="s">
        <v>64</v>
      </c>
      <c r="C14" s="16"/>
      <c r="D14" s="16"/>
      <c r="E14" s="16">
        <v>5</v>
      </c>
      <c r="F14" s="16">
        <v>14</v>
      </c>
      <c r="G14" s="16">
        <f>C14*1450*3+D14*1000*3+E14*1000*3+F14*3*1000-2000</f>
        <v>55000</v>
      </c>
      <c r="H14" s="16"/>
      <c r="I14" s="16">
        <f t="shared" si="1"/>
        <v>55000</v>
      </c>
      <c r="J14" s="20" t="s">
        <v>65</v>
      </c>
      <c r="K14" s="26">
        <v>13980162272</v>
      </c>
      <c r="L14" s="27" t="s">
        <v>95</v>
      </c>
    </row>
    <row r="15" s="1" customFormat="1" ht="30" customHeight="1" spans="1:12">
      <c r="A15" s="14">
        <v>11</v>
      </c>
      <c r="B15" s="15" t="s">
        <v>68</v>
      </c>
      <c r="C15" s="16">
        <v>1</v>
      </c>
      <c r="D15" s="16">
        <v>5</v>
      </c>
      <c r="E15" s="16">
        <v>4</v>
      </c>
      <c r="F15" s="16">
        <v>11</v>
      </c>
      <c r="G15" s="16">
        <f t="shared" si="2"/>
        <v>64350</v>
      </c>
      <c r="H15" s="16"/>
      <c r="I15" s="16">
        <f t="shared" si="1"/>
        <v>64350</v>
      </c>
      <c r="J15" s="20" t="s">
        <v>69</v>
      </c>
      <c r="K15" s="26">
        <v>15908420316</v>
      </c>
      <c r="L15" s="27"/>
    </row>
    <row r="16" s="1" customFormat="1" ht="30" customHeight="1" spans="1:12">
      <c r="A16" s="14">
        <v>12</v>
      </c>
      <c r="B16" s="15" t="s">
        <v>70</v>
      </c>
      <c r="C16" s="16"/>
      <c r="D16" s="16">
        <v>5</v>
      </c>
      <c r="E16" s="16">
        <v>1</v>
      </c>
      <c r="F16" s="16">
        <v>6</v>
      </c>
      <c r="G16" s="16">
        <f t="shared" si="2"/>
        <v>36000</v>
      </c>
      <c r="H16" s="16"/>
      <c r="I16" s="16">
        <f t="shared" si="1"/>
        <v>36000</v>
      </c>
      <c r="J16" s="20" t="s">
        <v>71</v>
      </c>
      <c r="K16" s="26">
        <v>13350033029</v>
      </c>
      <c r="L16" s="30"/>
    </row>
    <row r="17" s="1" customFormat="1" ht="30" customHeight="1" spans="1:12">
      <c r="A17" s="14">
        <v>13</v>
      </c>
      <c r="B17" s="15" t="s">
        <v>72</v>
      </c>
      <c r="C17" s="16"/>
      <c r="D17" s="16"/>
      <c r="E17" s="16">
        <v>1</v>
      </c>
      <c r="F17" s="16">
        <v>10</v>
      </c>
      <c r="G17" s="16">
        <f t="shared" si="2"/>
        <v>33000</v>
      </c>
      <c r="H17" s="16"/>
      <c r="I17" s="16">
        <f t="shared" si="1"/>
        <v>33000</v>
      </c>
      <c r="J17" s="20" t="s">
        <v>73</v>
      </c>
      <c r="K17" s="26">
        <v>13881201027</v>
      </c>
      <c r="L17" s="27"/>
    </row>
    <row r="18" s="1" customFormat="1" ht="30" customHeight="1" spans="1:12">
      <c r="A18" s="14">
        <v>14</v>
      </c>
      <c r="B18" s="15" t="s">
        <v>74</v>
      </c>
      <c r="C18" s="16"/>
      <c r="D18" s="16"/>
      <c r="E18" s="16">
        <v>5</v>
      </c>
      <c r="F18" s="16">
        <v>5</v>
      </c>
      <c r="G18" s="16">
        <f t="shared" si="2"/>
        <v>30000</v>
      </c>
      <c r="H18" s="16"/>
      <c r="I18" s="16">
        <f t="shared" si="1"/>
        <v>30000</v>
      </c>
      <c r="J18" s="26" t="s">
        <v>75</v>
      </c>
      <c r="K18" s="26">
        <v>18981277338</v>
      </c>
      <c r="L18" s="27"/>
    </row>
    <row r="19" s="1" customFormat="1" ht="49" customHeight="1" spans="1:12">
      <c r="A19" s="14">
        <v>15</v>
      </c>
      <c r="B19" s="15" t="s">
        <v>96</v>
      </c>
      <c r="C19" s="16"/>
      <c r="D19" s="16">
        <v>38</v>
      </c>
      <c r="E19" s="16"/>
      <c r="F19" s="16"/>
      <c r="G19" s="16">
        <f>D19*1450*3</f>
        <v>165300</v>
      </c>
      <c r="H19" s="16">
        <v>93972</v>
      </c>
      <c r="I19" s="16">
        <f t="shared" si="1"/>
        <v>259272</v>
      </c>
      <c r="J19" s="20" t="s">
        <v>54</v>
      </c>
      <c r="K19" s="26">
        <v>18508395157</v>
      </c>
      <c r="L19" s="30"/>
    </row>
    <row r="20" customFormat="1" ht="36" customHeight="1" spans="1:12">
      <c r="A20" s="20" t="s">
        <v>97</v>
      </c>
      <c r="B20" s="20"/>
      <c r="C20" s="21">
        <f t="shared" ref="C20:I20" si="3">SUM(C5:C19)</f>
        <v>19</v>
      </c>
      <c r="D20" s="21">
        <f t="shared" si="3"/>
        <v>79</v>
      </c>
      <c r="E20" s="21">
        <f t="shared" si="3"/>
        <v>160</v>
      </c>
      <c r="F20" s="21">
        <f t="shared" si="3"/>
        <v>96</v>
      </c>
      <c r="G20" s="21">
        <f t="shared" si="3"/>
        <v>1135800</v>
      </c>
      <c r="H20" s="21">
        <f t="shared" si="3"/>
        <v>147770</v>
      </c>
      <c r="I20" s="21">
        <f t="shared" si="3"/>
        <v>1283570</v>
      </c>
      <c r="J20" s="20"/>
      <c r="K20" s="20"/>
      <c r="L20" s="31"/>
    </row>
  </sheetData>
  <mergeCells count="12">
    <mergeCell ref="A1:L1"/>
    <mergeCell ref="A2:L2"/>
    <mergeCell ref="C3:F3"/>
    <mergeCell ref="A20:B20"/>
    <mergeCell ref="A3:A4"/>
    <mergeCell ref="B3:B4"/>
    <mergeCell ref="G3:G4"/>
    <mergeCell ref="H3:H4"/>
    <mergeCell ref="I3:I4"/>
    <mergeCell ref="J3:J4"/>
    <mergeCell ref="K3:K4"/>
    <mergeCell ref="L3:L4"/>
  </mergeCells>
  <pageMargins left="0.75" right="0.75" top="0.590277777777778" bottom="0.629861111111111" header="0.51180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其他单位</vt:lpstr>
      <vt:lpstr>防疫巡管员</vt:lpstr>
      <vt:lpstr>乡村公益性岗位</vt:lpstr>
      <vt:lpstr>乡镇街道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2022-03-15T03:18:04Z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